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<sst xmlns="http://schemas.openxmlformats.org/spreadsheetml/2006/main" count="37" uniqueCount="37">
  <si>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Body R, in</t>
  </si>
  <si>
    <t>Tip c, in</t>
  </si>
  <si>
    <t>Pi</t>
  </si>
  <si>
    <t>Vel, fps</t>
  </si>
  <si>
    <t>Vel, ips</t>
  </si>
  <si>
    <t>p, hz</t>
  </si>
  <si>
    <t>p,rad/sec</t>
  </si>
  <si>
    <t>Root c, in</t>
  </si>
  <si>
    <t>User input</t>
  </si>
  <si>
    <t>Fin b, in</t>
  </si>
  <si>
    <r>
      <t>c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b-c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R</t>
    </r>
  </si>
  <si>
    <r>
      <t>c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-c</t>
    </r>
    <r>
      <rPr>
        <vertAlign val="subscript"/>
        <sz val="10"/>
        <rFont val="Arial"/>
        <family val="2"/>
      </rPr>
      <t>T</t>
    </r>
  </si>
  <si>
    <t>A</t>
  </si>
  <si>
    <t>C</t>
  </si>
  <si>
    <r>
      <t>L</t>
    </r>
    <r>
      <rPr>
        <sz val="10"/>
        <rFont val="Symbol"/>
        <family val="1"/>
      </rPr>
      <t>d</t>
    </r>
  </si>
  <si>
    <t>p/V</t>
  </si>
  <si>
    <t>L(p/V)</t>
  </si>
  <si>
    <t>Output</t>
  </si>
  <si>
    <t>Gold Rush III</t>
  </si>
  <si>
    <r>
      <t>Airfoil c</t>
    </r>
    <r>
      <rPr>
        <vertAlign val="subscript"/>
        <sz val="10"/>
        <rFont val="Arial"/>
        <family val="0"/>
      </rPr>
      <t>N</t>
    </r>
    <r>
      <rPr>
        <vertAlign val="subscript"/>
        <sz val="10"/>
        <rFont val="Symbol"/>
        <family val="1"/>
      </rPr>
      <t>a</t>
    </r>
  </si>
  <si>
    <r>
      <t>Single Fin C</t>
    </r>
    <r>
      <rPr>
        <vertAlign val="subscript"/>
        <sz val="10"/>
        <rFont val="Arial"/>
        <family val="0"/>
      </rPr>
      <t>L</t>
    </r>
    <r>
      <rPr>
        <vertAlign val="subscript"/>
        <sz val="10"/>
        <rFont val="Symbol"/>
        <family val="1"/>
      </rPr>
      <t>d</t>
    </r>
  </si>
  <si>
    <t>N</t>
  </si>
  <si>
    <r>
      <t>N Fin C</t>
    </r>
    <r>
      <rPr>
        <vertAlign val="subscript"/>
        <sz val="10"/>
        <rFont val="Arial"/>
        <family val="2"/>
      </rPr>
      <t>Lp</t>
    </r>
  </si>
  <si>
    <r>
      <t>S, in</t>
    </r>
    <r>
      <rPr>
        <vertAlign val="superscript"/>
        <sz val="10"/>
        <rFont val="Arial"/>
        <family val="2"/>
      </rPr>
      <t>2</t>
    </r>
  </si>
  <si>
    <r>
      <t>d</t>
    </r>
    <r>
      <rPr>
        <sz val="10"/>
        <rFont val="Arial"/>
        <family val="0"/>
      </rPr>
      <t>, rad</t>
    </r>
  </si>
  <si>
    <r>
      <t>d</t>
    </r>
    <r>
      <rPr>
        <sz val="10"/>
        <rFont val="Arial"/>
        <family val="0"/>
      </rPr>
      <t>, deg</t>
    </r>
  </si>
  <si>
    <r>
      <t>Ixx, sl-ft</t>
    </r>
    <r>
      <rPr>
        <vertAlign val="superscript"/>
        <sz val="10"/>
        <rFont val="Arial"/>
        <family val="2"/>
      </rPr>
      <t>2</t>
    </r>
  </si>
  <si>
    <r>
      <t>Density, sl/ft</t>
    </r>
    <r>
      <rPr>
        <vertAlign val="superscript"/>
        <sz val="10"/>
        <rFont val="Arial"/>
        <family val="2"/>
      </rPr>
      <t>3</t>
    </r>
  </si>
  <si>
    <t>Altitude, ft</t>
  </si>
  <si>
    <t>Launcher L, ft</t>
  </si>
  <si>
    <t>k</t>
  </si>
  <si>
    <t>brkt</t>
  </si>
  <si>
    <t>Delta, rad</t>
  </si>
  <si>
    <t>Roll Cycles</t>
  </si>
  <si>
    <t>Delta, deg</t>
  </si>
  <si>
    <t>Fixed Roll Cycles ---&gt;</t>
  </si>
  <si>
    <t>Fixed B.O. Roll Rate --&gt;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</si>
</sst>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vertAlign val="subscript"/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2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11" borderId="10" xfId="0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11" borderId="10" xfId="0" applyFill="1" applyBorder="1" applyAlignment="1">
      <alignment/>
    </xf>
    <xf numFmtId="0" fontId="24" fillId="2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22.421875" style="0" customWidth="1"/>
    <col min="3" max="3" width="12.140625" style="0" customWidth="1"/>
    <col min="5" max="5" width="12.28125" style="0" customWidth="1"/>
    <col min="8" max="8" width="10.00390625" style="0" customWidth="1"/>
    <col min="17" max="17" width="12.28125" style="0" customWidth="1"/>
    <col min="18" max="18" width="11.28125" style="0" customWidth="1"/>
  </cols>
  <sheetData>
    <row r="1" ht="12.75">
      <c r="A1" s="5" t="s">
        <v>18</v>
      </c>
    </row>
    <row r="4" spans="2:18" ht="14.25" customHeight="1">
      <c r="B4" s="3" t="s">
        <v>2</v>
      </c>
      <c r="C4" s="3" t="s">
        <v>0</v>
      </c>
      <c r="D4" s="3" t="s">
        <v>9</v>
      </c>
      <c r="E4" s="3" t="s">
        <v>7</v>
      </c>
      <c r="F4" s="3" t="s">
        <v>1</v>
      </c>
      <c r="G4" s="8" t="s">
        <v>23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16</v>
      </c>
      <c r="O4" s="3" t="s">
        <v>19</v>
      </c>
      <c r="P4" s="3" t="s">
        <v>21</v>
      </c>
      <c r="Q4" s="3" t="s">
        <v>20</v>
      </c>
      <c r="R4" s="3" t="s">
        <v>22</v>
      </c>
    </row>
    <row r="5" spans="2:18" ht="12.75">
      <c r="B5" s="2">
        <f>PI()</f>
        <v>3.141592653589793</v>
      </c>
      <c r="C5" s="1">
        <v>3.125</v>
      </c>
      <c r="D5" s="1">
        <v>5.5</v>
      </c>
      <c r="E5" s="1">
        <v>10</v>
      </c>
      <c r="F5" s="1">
        <v>2</v>
      </c>
      <c r="G5">
        <f>B5*C5^2</f>
        <v>30.679615757712824</v>
      </c>
      <c r="H5">
        <f>E5*D5-F5*C5</f>
        <v>48.75</v>
      </c>
      <c r="I5">
        <f>E5-F5</f>
        <v>8</v>
      </c>
      <c r="J5">
        <f>H5/(D5-C5)</f>
        <v>20.526315789473685</v>
      </c>
      <c r="K5">
        <f>I5/(D5-C5)</f>
        <v>3.3684210526315788</v>
      </c>
      <c r="L5">
        <f>J5*(D5+C5)/2-K5*(D5^2+D5*C5+C5^2)/3</f>
        <v>24.29166666666667</v>
      </c>
      <c r="M5">
        <f>-J5*(D5^2+D5*C5+C5^2)/3+K5*(D5^3+D5^2*C5+D5*C5^2+C5^3)/4</f>
        <v>-100.75</v>
      </c>
      <c r="O5" s="1">
        <v>3.5</v>
      </c>
      <c r="P5" s="1">
        <v>4</v>
      </c>
      <c r="Q5" s="4">
        <f>O5*(D5-B5)*L5/(2+PI()*C5^3)</f>
        <v>2.0486969902304484</v>
      </c>
      <c r="R5" s="4">
        <f>O5*(D5-C5)*P5*M5/(2*PI()*C5^4)</f>
        <v>-5.5905784920686585</v>
      </c>
    </row>
    <row r="8" spans="1:8" ht="12.75">
      <c r="A8" s="13" t="s">
        <v>36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15</v>
      </c>
      <c r="G8" s="9" t="s">
        <v>24</v>
      </c>
      <c r="H8" s="9" t="s">
        <v>25</v>
      </c>
    </row>
    <row r="9" spans="2:20" ht="12.75">
      <c r="B9" s="1">
        <v>1037.2</v>
      </c>
      <c r="C9">
        <f>12*B9</f>
        <v>12446.400000000001</v>
      </c>
      <c r="D9" s="1">
        <v>1.24</v>
      </c>
      <c r="E9">
        <f>2*B5*D9</f>
        <v>7.791149780902687</v>
      </c>
      <c r="F9">
        <f>E9/C9</f>
        <v>0.0006259761682818073</v>
      </c>
      <c r="G9">
        <f>-F9*M5/L5</f>
        <v>0.002596244210815454</v>
      </c>
      <c r="H9" s="4">
        <f>180*G9/B5</f>
        <v>0.14875383586499866</v>
      </c>
      <c r="O9" s="11"/>
      <c r="P9" s="10"/>
      <c r="Q9" s="10"/>
      <c r="R9" s="10"/>
      <c r="S9" s="10"/>
      <c r="T9" s="10"/>
    </row>
    <row r="11" spans="1:10" ht="14.25">
      <c r="A11" s="13" t="s">
        <v>35</v>
      </c>
      <c r="B11" s="3" t="s">
        <v>26</v>
      </c>
      <c r="C11" s="12" t="s">
        <v>27</v>
      </c>
      <c r="D11" s="3" t="s">
        <v>28</v>
      </c>
      <c r="E11" s="12" t="s">
        <v>29</v>
      </c>
      <c r="F11" s="3" t="s">
        <v>30</v>
      </c>
      <c r="G11" s="3" t="s">
        <v>31</v>
      </c>
      <c r="H11" s="3" t="s">
        <v>33</v>
      </c>
      <c r="I11" s="3" t="s">
        <v>32</v>
      </c>
      <c r="J11" s="3" t="s">
        <v>34</v>
      </c>
    </row>
    <row r="12" spans="2:10" ht="12.75">
      <c r="B12" s="1">
        <v>0.22</v>
      </c>
      <c r="C12" s="1">
        <v>0.0023</v>
      </c>
      <c r="D12" s="1">
        <v>2000</v>
      </c>
      <c r="E12" s="1">
        <v>18</v>
      </c>
      <c r="F12">
        <f>B12/(2*PI()*C12*(C5/12)^4*R5)</f>
        <v>-592.0837264160507</v>
      </c>
      <c r="G12">
        <f>D12-E12+F12*LN((D12-E12-F12)/(-F12))</f>
        <v>1111.8732460337887</v>
      </c>
      <c r="H12" s="1">
        <v>4</v>
      </c>
      <c r="I12">
        <f>-2*PI()*H12*C5*R5/(12*P5*Q5*G12)</f>
        <v>0.004015802850140212</v>
      </c>
      <c r="J12" s="4">
        <f>180*I12/PI()</f>
        <v>0.23008855466964118</v>
      </c>
    </row>
    <row r="14" ht="12.75">
      <c r="H14" s="1" t="s">
        <v>8</v>
      </c>
    </row>
    <row r="15" ht="12.75">
      <c r="H15" s="4" t="s">
        <v>17</v>
      </c>
    </row>
    <row r="17" spans="12:13" ht="12.75">
      <c r="L17" s="6"/>
      <c r="M17" s="6"/>
    </row>
    <row r="18" spans="12:13" ht="12.75">
      <c r="L18" s="6"/>
      <c r="M18" s="7"/>
    </row>
    <row r="19" ht="12.75">
      <c r="M19" s="6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2006-08-21T19:10:44Z</dcterms:created>
  <dcterms:modified xsi:type="dcterms:W3CDTF">2014-05-23T16:52:37Z</dcterms:modified>
  <cp:category/>
  <cp:version/>
  <cp:contentType/>
  <cp:contentStatus/>
</cp:coreProperties>
</file>